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reg dan hl method" sheetId="1" r:id="rId1"/>
    <sheet name="graph" sheetId="2" r:id="rId2"/>
    <sheet name="perhitungan high and low" sheetId="3" r:id="rId3"/>
    <sheet name="DATA LAIN" sheetId="4" r:id="rId4"/>
  </sheets>
  <definedNames/>
  <calcPr fullCalcOnLoad="1"/>
</workbook>
</file>

<file path=xl/comments1.xml><?xml version="1.0" encoding="utf-8"?>
<comments xmlns="http://schemas.openxmlformats.org/spreadsheetml/2006/main">
  <authors>
    <author>Sukirno</author>
  </authors>
  <commentList>
    <comment ref="E22" authorId="0">
      <text>
        <r>
          <rPr>
            <b/>
            <sz val="9"/>
            <rFont val="Tahoma"/>
            <family val="2"/>
          </rPr>
          <t>Sukirno:</t>
        </r>
        <r>
          <rPr>
            <sz val="9"/>
            <rFont val="Tahoma"/>
            <family val="2"/>
          </rPr>
          <t xml:space="preserve">
Slope(range Y; range X)</t>
        </r>
      </text>
    </comment>
    <comment ref="E21" authorId="0">
      <text>
        <r>
          <rPr>
            <b/>
            <sz val="9"/>
            <rFont val="Tahoma"/>
            <family val="2"/>
          </rPr>
          <t>Sukirno:</t>
        </r>
        <r>
          <rPr>
            <sz val="9"/>
            <rFont val="Tahoma"/>
            <family val="2"/>
          </rPr>
          <t xml:space="preserve">
Intercept(range Y; range X)
</t>
        </r>
      </text>
    </comment>
    <comment ref="E25" authorId="0">
      <text>
        <r>
          <rPr>
            <b/>
            <sz val="9"/>
            <rFont val="Tahoma"/>
            <family val="2"/>
          </rPr>
          <t>Sukirno:</t>
        </r>
        <r>
          <rPr>
            <sz val="9"/>
            <rFont val="Tahoma"/>
            <family val="2"/>
          </rPr>
          <t xml:space="preserve">
correl(range X; range Y)
</t>
        </r>
      </text>
    </comment>
  </commentList>
</comments>
</file>

<file path=xl/comments3.xml><?xml version="1.0" encoding="utf-8"?>
<comments xmlns="http://schemas.openxmlformats.org/spreadsheetml/2006/main">
  <authors>
    <author>Sukirno</author>
  </authors>
  <commentList>
    <comment ref="D4" authorId="0">
      <text>
        <r>
          <rPr>
            <b/>
            <sz val="9"/>
            <rFont val="Tahoma"/>
            <family val="0"/>
          </rPr>
          <t>Sukirno:</t>
        </r>
        <r>
          <rPr>
            <sz val="9"/>
            <rFont val="Tahoma"/>
            <family val="0"/>
          </rPr>
          <t xml:space="preserve">
bisa menggunakan =max(..;...) apabila data banyak</t>
        </r>
      </text>
    </comment>
    <comment ref="D6" authorId="0">
      <text>
        <r>
          <rPr>
            <b/>
            <sz val="9"/>
            <rFont val="Tahoma"/>
            <family val="0"/>
          </rPr>
          <t>Sukirno:</t>
        </r>
        <r>
          <rPr>
            <sz val="9"/>
            <rFont val="Tahoma"/>
            <family val="0"/>
          </rPr>
          <t xml:space="preserve">
bis menggunakan =min(...;...) apabila data banyak
</t>
        </r>
      </text>
    </comment>
  </commentList>
</comments>
</file>

<file path=xl/sharedStrings.xml><?xml version="1.0" encoding="utf-8"?>
<sst xmlns="http://schemas.openxmlformats.org/spreadsheetml/2006/main" count="61" uniqueCount="52">
  <si>
    <t>Month</t>
  </si>
  <si>
    <t>January</t>
  </si>
  <si>
    <t>February</t>
  </si>
  <si>
    <t>March</t>
  </si>
  <si>
    <t>April</t>
  </si>
  <si>
    <t>May</t>
  </si>
  <si>
    <t>Y = 125 + 6,75X</t>
  </si>
  <si>
    <t>Setup Costs = Y ($)</t>
  </si>
  <si>
    <t>Mhrs</t>
  </si>
  <si>
    <t>Summer</t>
  </si>
  <si>
    <t>Utilities Cost</t>
  </si>
  <si>
    <t>Jan</t>
  </si>
  <si>
    <t>Feb</t>
  </si>
  <si>
    <t>Mar</t>
  </si>
  <si>
    <t>June</t>
  </si>
  <si>
    <t>July</t>
  </si>
  <si>
    <t>August</t>
  </si>
  <si>
    <t>Sept</t>
  </si>
  <si>
    <t>Oct</t>
  </si>
  <si>
    <t>Nov</t>
  </si>
  <si>
    <t>Dec</t>
  </si>
  <si>
    <t>XY</t>
  </si>
  <si>
    <t>Slope (b) = (5x3900000 - (1500)(10750)/(5x550000 - (1500)^2)</t>
  </si>
  <si>
    <t>Slope (b) = 6.75</t>
  </si>
  <si>
    <t>Intercept (a) = (10750 - b (1500)) / 5</t>
  </si>
  <si>
    <t>Intercept (a) = 125</t>
  </si>
  <si>
    <t>Y = 125 + 6.75 X</t>
  </si>
  <si>
    <t>ƩX^2</t>
  </si>
  <si>
    <t>Regression</t>
  </si>
  <si>
    <t>High and Low Method</t>
  </si>
  <si>
    <t xml:space="preserve">b = </t>
  </si>
  <si>
    <t>Y = 312.50 + 6.875 X</t>
  </si>
  <si>
    <t>r =</t>
  </si>
  <si>
    <t xml:space="preserve">r^2 = </t>
  </si>
  <si>
    <t>a = Intercept/konstanta</t>
  </si>
  <si>
    <t>b = Slope/kemiringan</t>
  </si>
  <si>
    <t>Setup hours = ƩX</t>
  </si>
  <si>
    <t>High point</t>
  </si>
  <si>
    <t>Low point</t>
  </si>
  <si>
    <t>Cost</t>
  </si>
  <si>
    <t>Hour</t>
  </si>
  <si>
    <t>Balance</t>
  </si>
  <si>
    <t>b</t>
  </si>
  <si>
    <t>Y = a + bX</t>
  </si>
  <si>
    <t>Y</t>
  </si>
  <si>
    <t>+</t>
  </si>
  <si>
    <t>X</t>
  </si>
  <si>
    <t>a =</t>
  </si>
  <si>
    <t>=a</t>
  </si>
  <si>
    <t>Finding a</t>
  </si>
  <si>
    <t>Finally</t>
  </si>
  <si>
    <t xml:space="preserve">Y = </t>
  </si>
</sst>
</file>

<file path=xl/styles.xml><?xml version="1.0" encoding="utf-8"?>
<styleSheet xmlns="http://schemas.openxmlformats.org/spreadsheetml/2006/main">
  <numFmts count="3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Rp&quot;\)* #,##0.00_);_(* \(#,##0.00\);_(* &quot;-&quot;??_);_(@_)"/>
    <numFmt numFmtId="183" formatCode="_(&quot;Rp&quot;* #,##0.00_);_(* \(#,##0.00\);_(* &quot;-&quot;??_);_(@_)"/>
    <numFmt numFmtId="184" formatCode="_(* #,##0_);_(* \(#,##0\);_(* &quot;-&quot;??_);_(@_)"/>
    <numFmt numFmtId="185" formatCode="&quot;$&quot;#,##0"/>
    <numFmt numFmtId="186" formatCode="0.000"/>
    <numFmt numFmtId="187" formatCode="_(* #,##0.0_);_(* \(#,##0.0\);_(* &quot;-&quot;_);_(@_)"/>
    <numFmt numFmtId="188" formatCode="_(* #,##0.00_);_(* \(#,##0.00\);_(* &quot;-&quot;_);_(@_)"/>
    <numFmt numFmtId="189" formatCode="0.0"/>
  </numFmts>
  <fonts count="62">
    <font>
      <sz val="10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vertAlign val="superscript"/>
      <sz val="18"/>
      <color indexed="8"/>
      <name val="Times New Roman"/>
      <family val="0"/>
    </font>
    <font>
      <b/>
      <sz val="18"/>
      <color indexed="8"/>
      <name val="Calibri"/>
      <family val="0"/>
    </font>
    <font>
      <sz val="28"/>
      <color indexed="8"/>
      <name val="Times New Roman"/>
      <family val="0"/>
    </font>
    <font>
      <sz val="16"/>
      <color indexed="8"/>
      <name val="Times New Roman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44" applyNumberFormat="1" applyFont="1" applyAlignment="1">
      <alignment horizontal="right"/>
    </xf>
    <xf numFmtId="2" fontId="0" fillId="0" borderId="0" xfId="42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/>
    </xf>
    <xf numFmtId="2" fontId="4" fillId="0" borderId="0" xfId="42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42" applyNumberFormat="1" applyFont="1" applyAlignment="1">
      <alignment horizontal="right"/>
    </xf>
    <xf numFmtId="186" fontId="4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43" applyFont="1" applyAlignment="1">
      <alignment/>
    </xf>
    <xf numFmtId="41" fontId="8" fillId="0" borderId="0" xfId="43" applyFont="1" applyAlignment="1">
      <alignment/>
    </xf>
    <xf numFmtId="188" fontId="0" fillId="0" borderId="0" xfId="43" applyNumberFormat="1" applyFont="1" applyAlignment="1">
      <alignment/>
    </xf>
    <xf numFmtId="0" fontId="9" fillId="0" borderId="0" xfId="0" applyFont="1" applyAlignment="1">
      <alignment/>
    </xf>
    <xf numFmtId="41" fontId="10" fillId="0" borderId="0" xfId="43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88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" fillId="0" borderId="0" xfId="0" applyNumberFormat="1" applyFont="1" applyAlignment="1">
      <alignment vertical="center"/>
    </xf>
    <xf numFmtId="186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Grafik Hubungan Setup Cost dan Setup Hours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0525"/>
          <c:w val="0.749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'reg dan hl method'!$D$3</c:f>
              <c:strCache>
                <c:ptCount val="1"/>
                <c:pt idx="0">
                  <c:v>Setup Costs = Y ($)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'reg dan hl method'!$E$4:$E$8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cat>
          <c:val>
            <c:numRef>
              <c:f>'reg dan hl method'!$D$4:$D$8</c:f>
              <c:numCache>
                <c:ptCount val="5"/>
                <c:pt idx="0">
                  <c:v>1000</c:v>
                </c:pt>
                <c:pt idx="1">
                  <c:v>1250</c:v>
                </c:pt>
                <c:pt idx="2">
                  <c:v>2250</c:v>
                </c:pt>
                <c:pt idx="3">
                  <c:v>2500</c:v>
                </c:pt>
                <c:pt idx="4">
                  <c:v>3750</c:v>
                </c:pt>
              </c:numCache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Setup Hours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Setup Cost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4425"/>
          <c:w val="0.189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&amp;Cto ad trend line: right click mouse on line exists, then click trendline, finally  then choose "linear"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15</xdr:col>
      <xdr:colOff>323850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477375" y="323850"/>
          <a:ext cx="51435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Regression Formula :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Regression Equation  y = a + bx
</a:t>
          </a:r>
          <a:r>
            <a:rPr lang="en-US" cap="none" sz="1800" b="0" i="0" u="none" baseline="0">
              <a:solidFill>
                <a:srgbClr val="000000"/>
              </a:solidFill>
            </a:rPr>
            <a:t> 
Slope(b) = (N</a:t>
          </a:r>
          <a:r>
            <a:rPr lang="en-US" cap="none" sz="1800" b="0" i="0" u="none" baseline="0">
              <a:solidFill>
                <a:srgbClr val="000000"/>
              </a:solidFill>
            </a:rPr>
            <a:t>Σ</a:t>
          </a:r>
          <a:r>
            <a:rPr lang="en-US" cap="none" sz="1800" b="0" i="0" u="none" baseline="0">
              <a:solidFill>
                <a:srgbClr val="000000"/>
              </a:solidFill>
            </a:rPr>
            <a:t>XY - (</a:t>
          </a:r>
          <a:r>
            <a:rPr lang="en-US" cap="none" sz="1800" b="0" i="0" u="none" baseline="0">
              <a:solidFill>
                <a:srgbClr val="000000"/>
              </a:solidFill>
            </a:rPr>
            <a:t>Σ</a:t>
          </a:r>
          <a:r>
            <a:rPr lang="en-US" cap="none" sz="1800" b="0" i="0" u="none" baseline="0">
              <a:solidFill>
                <a:srgbClr val="000000"/>
              </a:solidFill>
            </a:rPr>
            <a:t>X)(</a:t>
          </a:r>
          <a:r>
            <a:rPr lang="en-US" cap="none" sz="1800" b="0" i="0" u="none" baseline="0">
              <a:solidFill>
                <a:srgbClr val="000000"/>
              </a:solidFill>
            </a:rPr>
            <a:t>Σ</a:t>
          </a:r>
          <a:r>
            <a:rPr lang="en-US" cap="none" sz="1800" b="0" i="0" u="none" baseline="0">
              <a:solidFill>
                <a:srgbClr val="000000"/>
              </a:solidFill>
            </a:rPr>
            <a:t>Y)) / (N</a:t>
          </a:r>
          <a:r>
            <a:rPr lang="en-US" cap="none" sz="1800" b="0" i="0" u="none" baseline="0">
              <a:solidFill>
                <a:srgbClr val="000000"/>
              </a:solidFill>
            </a:rPr>
            <a:t>Σ</a:t>
          </a:r>
          <a:r>
            <a:rPr lang="en-US" cap="none" sz="1800" b="0" i="0" u="none" baseline="0">
              <a:solidFill>
                <a:srgbClr val="000000"/>
              </a:solidFill>
            </a:rPr>
            <a:t>X</a:t>
          </a:r>
          <a:r>
            <a:rPr lang="en-US" cap="none" sz="1800" b="0" i="0" u="none" baseline="30000">
              <a:solidFill>
                <a:srgbClr val="000000"/>
              </a:solidFill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</a:rPr>
            <a:t> - (</a:t>
          </a:r>
          <a:r>
            <a:rPr lang="en-US" cap="none" sz="1800" b="0" i="0" u="none" baseline="0">
              <a:solidFill>
                <a:srgbClr val="000000"/>
              </a:solidFill>
            </a:rPr>
            <a:t>Σ</a:t>
          </a:r>
          <a:r>
            <a:rPr lang="en-US" cap="none" sz="1800" b="0" i="0" u="none" baseline="0">
              <a:solidFill>
                <a:srgbClr val="000000"/>
              </a:solidFill>
            </a:rPr>
            <a:t>X)</a:t>
          </a:r>
          <a:r>
            <a:rPr lang="en-US" cap="none" sz="1800" b="0" i="0" u="none" baseline="30000">
              <a:solidFill>
                <a:srgbClr val="000000"/>
              </a:solidFill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</a:rPr>
            <a:t>)
</a:t>
          </a:r>
          <a:r>
            <a:rPr lang="en-US" cap="none" sz="1800" b="0" i="0" u="none" baseline="0">
              <a:solidFill>
                <a:srgbClr val="000000"/>
              </a:solidFill>
            </a:rPr>
            <a:t>
Intercept(a) = (</a:t>
          </a:r>
          <a:r>
            <a:rPr lang="en-US" cap="none" sz="1800" b="0" i="0" u="none" baseline="0">
              <a:solidFill>
                <a:srgbClr val="000000"/>
              </a:solidFill>
            </a:rPr>
            <a:t>Σ</a:t>
          </a:r>
          <a:r>
            <a:rPr lang="en-US" cap="none" sz="1800" b="0" i="0" u="none" baseline="0">
              <a:solidFill>
                <a:srgbClr val="000000"/>
              </a:solidFill>
            </a:rPr>
            <a:t>Y - b(</a:t>
          </a:r>
          <a:r>
            <a:rPr lang="en-US" cap="none" sz="1800" b="0" i="0" u="none" baseline="0">
              <a:solidFill>
                <a:srgbClr val="000000"/>
              </a:solidFill>
            </a:rPr>
            <a:t>Σ</a:t>
          </a:r>
          <a:r>
            <a:rPr lang="en-US" cap="none" sz="1800" b="0" i="0" u="none" baseline="0">
              <a:solidFill>
                <a:srgbClr val="000000"/>
              </a:solidFill>
            </a:rPr>
            <a:t>X)) / N</a:t>
          </a:r>
        </a:p>
      </xdr:txBody>
    </xdr:sp>
    <xdr:clientData/>
  </xdr:twoCellAnchor>
  <xdr:oneCellAnchor>
    <xdr:from>
      <xdr:col>3</xdr:col>
      <xdr:colOff>114300</xdr:colOff>
      <xdr:row>8</xdr:row>
      <xdr:rowOff>171450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828925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7</xdr:row>
      <xdr:rowOff>190500</xdr:rowOff>
    </xdr:from>
    <xdr:ext cx="476250" cy="333375"/>
    <xdr:sp>
      <xdr:nvSpPr>
        <xdr:cNvPr id="3" name="TextBox 3"/>
        <xdr:cNvSpPr txBox="1">
          <a:spLocks noChangeArrowheads="1"/>
        </xdr:cNvSpPr>
      </xdr:nvSpPr>
      <xdr:spPr>
        <a:xfrm>
          <a:off x="2867025" y="2314575"/>
          <a:ext cx="476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ƩY =</a:t>
          </a:r>
        </a:p>
      </xdr:txBody>
    </xdr:sp>
    <xdr:clientData/>
  </xdr:oneCellAnchor>
  <xdr:oneCellAnchor>
    <xdr:from>
      <xdr:col>4</xdr:col>
      <xdr:colOff>66675</xdr:colOff>
      <xdr:row>7</xdr:row>
      <xdr:rowOff>190500</xdr:rowOff>
    </xdr:from>
    <xdr:ext cx="485775" cy="333375"/>
    <xdr:sp>
      <xdr:nvSpPr>
        <xdr:cNvPr id="4" name="TextBox 4"/>
        <xdr:cNvSpPr txBox="1">
          <a:spLocks noChangeArrowheads="1"/>
        </xdr:cNvSpPr>
      </xdr:nvSpPr>
      <xdr:spPr>
        <a:xfrm>
          <a:off x="4981575" y="2314575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Ʃ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5</xdr:col>
      <xdr:colOff>0</xdr:colOff>
      <xdr:row>7</xdr:row>
      <xdr:rowOff>171450</xdr:rowOff>
    </xdr:from>
    <xdr:ext cx="714375" cy="333375"/>
    <xdr:sp>
      <xdr:nvSpPr>
        <xdr:cNvPr id="5" name="TextBox 6"/>
        <xdr:cNvSpPr txBox="1">
          <a:spLocks noChangeArrowheads="1"/>
        </xdr:cNvSpPr>
      </xdr:nvSpPr>
      <xdr:spPr>
        <a:xfrm>
          <a:off x="6076950" y="2295525"/>
          <a:ext cx="714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ƩX^2 =</a:t>
          </a:r>
        </a:p>
      </xdr:txBody>
    </xdr:sp>
    <xdr:clientData/>
  </xdr:oneCellAnchor>
  <xdr:oneCellAnchor>
    <xdr:from>
      <xdr:col>6</xdr:col>
      <xdr:colOff>38100</xdr:colOff>
      <xdr:row>7</xdr:row>
      <xdr:rowOff>209550</xdr:rowOff>
    </xdr:from>
    <xdr:ext cx="600075" cy="333375"/>
    <xdr:sp>
      <xdr:nvSpPr>
        <xdr:cNvPr id="6" name="TextBox 7"/>
        <xdr:cNvSpPr txBox="1">
          <a:spLocks noChangeArrowheads="1"/>
        </xdr:cNvSpPr>
      </xdr:nvSpPr>
      <xdr:spPr>
        <a:xfrm>
          <a:off x="7496175" y="2333625"/>
          <a:ext cx="600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ƩXY =</a:t>
          </a:r>
        </a:p>
      </xdr:txBody>
    </xdr:sp>
    <xdr:clientData/>
  </xdr:oneCellAnchor>
  <xdr:twoCellAnchor>
    <xdr:from>
      <xdr:col>9</xdr:col>
      <xdr:colOff>76200</xdr:colOff>
      <xdr:row>12</xdr:row>
      <xdr:rowOff>200025</xdr:rowOff>
    </xdr:from>
    <xdr:to>
      <xdr:col>17</xdr:col>
      <xdr:colOff>342900</xdr:colOff>
      <xdr:row>16</xdr:row>
      <xdr:rowOff>123825</xdr:rowOff>
    </xdr:to>
    <xdr:grpSp>
      <xdr:nvGrpSpPr>
        <xdr:cNvPr id="7" name="Group 8"/>
        <xdr:cNvGrpSpPr>
          <a:grpSpLocks/>
        </xdr:cNvGrpSpPr>
      </xdr:nvGrpSpPr>
      <xdr:grpSpPr>
        <a:xfrm>
          <a:off x="10496550" y="3609975"/>
          <a:ext cx="5362575" cy="952500"/>
          <a:chOff x="1392" y="3120"/>
          <a:chExt cx="3072" cy="768"/>
        </a:xfrm>
        <a:solidFill>
          <a:srgbClr val="FFFFFF"/>
        </a:solidFill>
      </xdr:grpSpPr>
      <xdr:sp fLocksText="0">
        <xdr:nvSpPr>
          <xdr:cNvPr id="8" name="Text Box 5"/>
          <xdr:cNvSpPr txBox="1">
            <a:spLocks noChangeArrowheads="1"/>
          </xdr:cNvSpPr>
        </xdr:nvSpPr>
        <xdr:spPr>
          <a:xfrm>
            <a:off x="1392" y="3120"/>
            <a:ext cx="3072" cy="768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6"/>
          <xdr:cNvSpPr txBox="1">
            <a:spLocks noChangeArrowheads="1"/>
          </xdr:cNvSpPr>
        </xdr:nvSpPr>
        <xdr:spPr>
          <a:xfrm>
            <a:off x="1507" y="3274"/>
            <a:ext cx="453" cy="40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b =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2003" y="3243"/>
            <a:ext cx="2303" cy="60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High Cost – Low Cost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High Units – Low Units</a:t>
            </a:r>
          </a:p>
        </xdr:txBody>
      </xdr:sp>
      <xdr:sp>
        <xdr:nvSpPr>
          <xdr:cNvPr id="11" name="Line 8"/>
          <xdr:cNvSpPr>
            <a:spLocks/>
          </xdr:cNvSpPr>
        </xdr:nvSpPr>
        <xdr:spPr>
          <a:xfrm flipV="1">
            <a:off x="2001" y="3479"/>
            <a:ext cx="1474" cy="2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9525</xdr:colOff>
      <xdr:row>20</xdr:row>
      <xdr:rowOff>171450</xdr:rowOff>
    </xdr:from>
    <xdr:to>
      <xdr:col>15</xdr:col>
      <xdr:colOff>381000</xdr:colOff>
      <xdr:row>32</xdr:row>
      <xdr:rowOff>152400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5638800"/>
          <a:ext cx="4248150" cy="2533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W37"/>
  <sheetViews>
    <sheetView tabSelected="1" zoomScalePageLayoutView="0" workbookViewId="0" topLeftCell="G1">
      <selection activeCell="E21" sqref="E21:E22"/>
    </sheetView>
  </sheetViews>
  <sheetFormatPr defaultColWidth="9.140625" defaultRowHeight="12.75"/>
  <cols>
    <col min="3" max="3" width="22.421875" style="0" customWidth="1"/>
    <col min="4" max="4" width="33.00390625" style="0" customWidth="1"/>
    <col min="5" max="5" width="17.421875" style="0" customWidth="1"/>
    <col min="6" max="6" width="20.7109375" style="0" customWidth="1"/>
    <col min="7" max="7" width="26.140625" style="0" customWidth="1"/>
    <col min="11" max="11" width="12.421875" style="0" bestFit="1" customWidth="1"/>
  </cols>
  <sheetData>
    <row r="3" spans="3:7" ht="60.75">
      <c r="C3" s="9" t="s">
        <v>0</v>
      </c>
      <c r="D3" s="10" t="s">
        <v>7</v>
      </c>
      <c r="E3" s="24" t="s">
        <v>36</v>
      </c>
      <c r="F3" s="11" t="s">
        <v>27</v>
      </c>
      <c r="G3" s="11" t="s">
        <v>21</v>
      </c>
    </row>
    <row r="4" spans="3:7" ht="20.25">
      <c r="C4" s="12" t="s">
        <v>1</v>
      </c>
      <c r="D4" s="14">
        <v>1000</v>
      </c>
      <c r="E4" s="14">
        <v>100</v>
      </c>
      <c r="F4" s="15">
        <f>E4^2</f>
        <v>10000</v>
      </c>
      <c r="G4" s="15">
        <f>E4*D4</f>
        <v>100000</v>
      </c>
    </row>
    <row r="5" spans="3:7" ht="20.25">
      <c r="C5" s="12" t="s">
        <v>2</v>
      </c>
      <c r="D5" s="14">
        <v>1250</v>
      </c>
      <c r="E5" s="14">
        <v>200</v>
      </c>
      <c r="F5" s="15">
        <f>E5^2</f>
        <v>40000</v>
      </c>
      <c r="G5" s="15">
        <f>E5*D5</f>
        <v>250000</v>
      </c>
    </row>
    <row r="6" spans="3:7" ht="20.25">
      <c r="C6" s="12" t="s">
        <v>3</v>
      </c>
      <c r="D6" s="14">
        <v>2250</v>
      </c>
      <c r="E6" s="14">
        <v>300</v>
      </c>
      <c r="F6" s="15">
        <f>E6^2</f>
        <v>90000</v>
      </c>
      <c r="G6" s="15">
        <f>E6*D6</f>
        <v>675000</v>
      </c>
    </row>
    <row r="7" spans="3:7" ht="20.25">
      <c r="C7" s="12" t="s">
        <v>4</v>
      </c>
      <c r="D7" s="14">
        <v>2500</v>
      </c>
      <c r="E7" s="14">
        <v>400</v>
      </c>
      <c r="F7" s="15">
        <f>E7^2</f>
        <v>160000</v>
      </c>
      <c r="G7" s="15">
        <f>E7*D7</f>
        <v>1000000</v>
      </c>
    </row>
    <row r="8" spans="3:15" ht="20.25">
      <c r="C8" s="12" t="s">
        <v>5</v>
      </c>
      <c r="D8" s="14">
        <v>3750</v>
      </c>
      <c r="E8" s="14">
        <v>500</v>
      </c>
      <c r="F8" s="15">
        <f>E8^2</f>
        <v>250000</v>
      </c>
      <c r="G8" s="15">
        <f>E8*D8</f>
        <v>1875000</v>
      </c>
      <c r="K8" s="2"/>
      <c r="L8" s="3"/>
      <c r="M8" s="4"/>
      <c r="N8" s="3"/>
      <c r="O8" s="5"/>
    </row>
    <row r="9" spans="3:15" ht="20.25">
      <c r="C9" s="13"/>
      <c r="D9" s="15">
        <f>SUM(D4:D8)</f>
        <v>10750</v>
      </c>
      <c r="E9" s="15">
        <f>SUM(E4:E8)</f>
        <v>1500</v>
      </c>
      <c r="F9" s="15">
        <f>SUM(F4:F8)</f>
        <v>550000</v>
      </c>
      <c r="G9" s="15">
        <f>SUM(G4:G8)</f>
        <v>3900000</v>
      </c>
      <c r="K9" s="2"/>
      <c r="L9" s="3"/>
      <c r="M9" s="4"/>
      <c r="N9" s="3"/>
      <c r="O9" s="6"/>
    </row>
    <row r="10" spans="4:15" ht="20.25">
      <c r="D10" s="44">
        <f>MAX(D4:D8)</f>
        <v>3750</v>
      </c>
      <c r="E10" s="7"/>
      <c r="F10" s="7"/>
      <c r="G10" s="7"/>
      <c r="K10" s="2"/>
      <c r="L10" s="3"/>
      <c r="M10" s="4"/>
      <c r="N10" s="3"/>
      <c r="O10" s="6"/>
    </row>
    <row r="11" spans="4:23" ht="20.25">
      <c r="D11" s="7" t="s">
        <v>28</v>
      </c>
      <c r="E11" s="7"/>
      <c r="F11" s="7"/>
      <c r="G11" s="7"/>
      <c r="I11" s="8"/>
      <c r="J11" s="8" t="s">
        <v>29</v>
      </c>
      <c r="K11" s="16"/>
      <c r="L11" s="17"/>
      <c r="M11" s="18"/>
      <c r="N11" s="17"/>
      <c r="O11" s="19"/>
      <c r="P11" s="8"/>
      <c r="Q11" s="8"/>
      <c r="R11" s="8"/>
      <c r="S11" s="8"/>
      <c r="T11" s="8"/>
      <c r="U11" s="8"/>
      <c r="V11" s="8"/>
      <c r="W11" s="8"/>
    </row>
    <row r="12" spans="4:23" ht="20.25">
      <c r="D12" s="7" t="s">
        <v>22</v>
      </c>
      <c r="E12" s="7"/>
      <c r="F12" s="7"/>
      <c r="G12" s="7"/>
      <c r="H12" s="8"/>
      <c r="I12" s="8"/>
      <c r="J12" s="8"/>
      <c r="K12" s="16"/>
      <c r="L12" s="17"/>
      <c r="M12" s="18"/>
      <c r="N12" s="17"/>
      <c r="O12" s="19"/>
      <c r="P12" s="8"/>
      <c r="Q12" s="8"/>
      <c r="R12" s="8"/>
      <c r="S12" s="8"/>
      <c r="T12" s="8"/>
      <c r="U12" s="8"/>
      <c r="V12" s="8"/>
      <c r="W12" s="8"/>
    </row>
    <row r="13" spans="4:23" ht="20.25">
      <c r="D13" s="7" t="s">
        <v>23</v>
      </c>
      <c r="E13" s="7"/>
      <c r="F13" s="7"/>
      <c r="G13" s="7">
        <f>((5*G9)-(E9*D9))/((5*F9)-(E9^2))</f>
        <v>6.75</v>
      </c>
      <c r="H13" s="8"/>
      <c r="I13" s="8"/>
      <c r="J13" s="8"/>
      <c r="K13" s="16"/>
      <c r="L13" s="17"/>
      <c r="M13" s="18"/>
      <c r="N13" s="17"/>
      <c r="O13" s="19"/>
      <c r="P13" s="8"/>
      <c r="Q13" s="8"/>
      <c r="R13" s="8"/>
      <c r="S13" s="8"/>
      <c r="T13" s="8"/>
      <c r="U13" s="8"/>
      <c r="V13" s="8"/>
      <c r="W13" s="8"/>
    </row>
    <row r="14" spans="4:23" ht="20.25">
      <c r="D14" s="7"/>
      <c r="E14" s="7"/>
      <c r="F14" s="7"/>
      <c r="G14" s="7"/>
      <c r="H14" s="8"/>
      <c r="I14" s="8"/>
      <c r="J14" s="8"/>
      <c r="K14" s="16"/>
      <c r="L14" s="17"/>
      <c r="M14" s="18"/>
      <c r="N14" s="17"/>
      <c r="O14" s="19"/>
      <c r="P14" s="8"/>
      <c r="Q14" s="8"/>
      <c r="R14" s="8"/>
      <c r="S14" s="8"/>
      <c r="T14" s="8"/>
      <c r="U14" s="8"/>
      <c r="V14" s="8"/>
      <c r="W14" s="8"/>
    </row>
    <row r="15" spans="4:23" ht="20.25">
      <c r="D15" s="8" t="s">
        <v>24</v>
      </c>
      <c r="E15" s="8"/>
      <c r="F15" s="8"/>
      <c r="G15" s="8"/>
      <c r="H15" s="8"/>
      <c r="I15" s="8"/>
      <c r="J15" s="8"/>
      <c r="K15" s="16"/>
      <c r="L15" s="17"/>
      <c r="M15" s="18"/>
      <c r="N15" s="17"/>
      <c r="O15" s="19"/>
      <c r="P15" s="8"/>
      <c r="Q15" s="8"/>
      <c r="R15" s="8"/>
      <c r="S15" s="8"/>
      <c r="T15" s="8"/>
      <c r="U15" s="8"/>
      <c r="V15" s="8"/>
      <c r="W15" s="8"/>
    </row>
    <row r="16" spans="4:23" ht="20.25">
      <c r="D16" s="7" t="s">
        <v>25</v>
      </c>
      <c r="E16" s="8"/>
      <c r="F16" s="8"/>
      <c r="G16" s="8"/>
      <c r="H16" s="8"/>
      <c r="I16" s="8"/>
      <c r="J16" s="8"/>
      <c r="K16" s="16"/>
      <c r="L16" s="17"/>
      <c r="M16" s="18"/>
      <c r="N16" s="17"/>
      <c r="O16" s="19"/>
      <c r="P16" s="8"/>
      <c r="Q16" s="8"/>
      <c r="R16" s="8"/>
      <c r="S16" s="8"/>
      <c r="T16" s="8"/>
      <c r="U16" s="8"/>
      <c r="V16" s="8"/>
      <c r="W16" s="8"/>
    </row>
    <row r="17" spans="4:23" ht="20.25">
      <c r="D17" s="8"/>
      <c r="E17" s="8"/>
      <c r="F17" s="8"/>
      <c r="G17" s="8"/>
      <c r="H17" s="8"/>
      <c r="I17" s="8"/>
      <c r="J17" s="8"/>
      <c r="K17" s="16"/>
      <c r="L17" s="17"/>
      <c r="M17" s="18"/>
      <c r="N17" s="17"/>
      <c r="O17" s="19"/>
      <c r="P17" s="8"/>
      <c r="Q17" s="8"/>
      <c r="R17" s="8"/>
      <c r="S17" s="8"/>
      <c r="T17" s="8"/>
      <c r="U17" s="8"/>
      <c r="V17" s="8"/>
      <c r="W17" s="8"/>
    </row>
    <row r="18" spans="4:23" ht="20.25">
      <c r="D18" s="8" t="s">
        <v>26</v>
      </c>
      <c r="E18" s="8"/>
      <c r="F18" s="8"/>
      <c r="G18" s="8"/>
      <c r="H18" s="8"/>
      <c r="I18" s="8"/>
      <c r="J18" s="8"/>
      <c r="K18" s="16"/>
      <c r="L18" s="17"/>
      <c r="M18" s="18"/>
      <c r="N18" s="17"/>
      <c r="O18" s="19"/>
      <c r="P18" s="8"/>
      <c r="Q18" s="8"/>
      <c r="R18" s="8"/>
      <c r="S18" s="8"/>
      <c r="T18" s="8"/>
      <c r="U18" s="8"/>
      <c r="V18" s="8"/>
      <c r="W18" s="8"/>
    </row>
    <row r="19" spans="4:23" ht="20.25">
      <c r="D19" s="8"/>
      <c r="E19" s="8"/>
      <c r="F19" s="8"/>
      <c r="G19" s="8"/>
      <c r="H19" s="8"/>
      <c r="I19" s="8"/>
      <c r="J19" s="8"/>
      <c r="K19" s="16"/>
      <c r="L19" s="17"/>
      <c r="M19" s="18"/>
      <c r="N19" s="17"/>
      <c r="O19" s="19"/>
      <c r="P19" s="8"/>
      <c r="Q19" s="8"/>
      <c r="R19" s="8"/>
      <c r="S19" s="8"/>
      <c r="T19" s="8"/>
      <c r="U19" s="8"/>
      <c r="V19" s="8"/>
      <c r="W19" s="8"/>
    </row>
    <row r="20" spans="4:23" ht="20.25">
      <c r="D20" s="8"/>
      <c r="E20" s="8">
        <f>INTERCEPT(E4:E8,D4:D8)</f>
        <v>-0.7772020725388415</v>
      </c>
      <c r="F20" s="8"/>
      <c r="G20" s="8"/>
      <c r="H20" s="8"/>
      <c r="I20" s="8"/>
      <c r="J20" s="8" t="s">
        <v>30</v>
      </c>
      <c r="K20" s="20">
        <f>(D8-D4)/(E8-E4)</f>
        <v>6.875</v>
      </c>
      <c r="L20" s="17"/>
      <c r="M20" s="18"/>
      <c r="N20" s="17"/>
      <c r="O20" s="19"/>
      <c r="P20" s="8"/>
      <c r="Q20" s="8"/>
      <c r="R20" s="8"/>
      <c r="S20" s="8"/>
      <c r="T20" s="8"/>
      <c r="U20" s="8"/>
      <c r="V20" s="8"/>
      <c r="W20" s="8"/>
    </row>
    <row r="21" spans="4:23" ht="20.25">
      <c r="D21" s="8" t="s">
        <v>34</v>
      </c>
      <c r="E21" s="45">
        <f>INTERCEPT(D4:D8,E4:E8)</f>
        <v>125</v>
      </c>
      <c r="F21" s="8"/>
      <c r="G21" s="8"/>
      <c r="H21" s="8"/>
      <c r="I21" s="8"/>
      <c r="J21" s="8"/>
      <c r="K21" s="16"/>
      <c r="L21" s="17"/>
      <c r="M21" s="18"/>
      <c r="N21" s="17"/>
      <c r="O21" s="19"/>
      <c r="P21" s="8"/>
      <c r="Q21" s="8"/>
      <c r="R21" s="8"/>
      <c r="S21" s="8"/>
      <c r="T21" s="8"/>
      <c r="U21" s="8"/>
      <c r="V21" s="8"/>
      <c r="W21" s="8"/>
    </row>
    <row r="22" spans="4:23" ht="20.25">
      <c r="D22" s="8" t="s">
        <v>35</v>
      </c>
      <c r="E22" s="45">
        <f>SLOPE(D4:D8,E4:E8)</f>
        <v>6.75</v>
      </c>
      <c r="F22" s="8"/>
      <c r="G22" s="8" t="s">
        <v>6</v>
      </c>
      <c r="H22" s="8"/>
      <c r="I22" s="8"/>
      <c r="J22" s="8"/>
      <c r="K22" s="16"/>
      <c r="L22" s="17"/>
      <c r="M22" s="18"/>
      <c r="N22" s="17"/>
      <c r="O22" s="19"/>
      <c r="P22" s="8"/>
      <c r="Q22" s="8"/>
      <c r="R22" s="8"/>
      <c r="S22" s="8"/>
      <c r="T22" s="8"/>
      <c r="U22" s="8"/>
      <c r="V22" s="8"/>
      <c r="W22" s="8"/>
    </row>
    <row r="23" spans="4:23" ht="20.25">
      <c r="D23" s="8"/>
      <c r="E23" s="8"/>
      <c r="F23" s="8"/>
      <c r="G23" s="8"/>
      <c r="H23" s="8"/>
      <c r="I23" s="8"/>
      <c r="J23" s="8"/>
      <c r="K23" s="16"/>
      <c r="L23" s="17"/>
      <c r="M23" s="18"/>
      <c r="N23" s="17"/>
      <c r="O23" s="19"/>
      <c r="P23" s="8"/>
      <c r="Q23" s="8"/>
      <c r="R23" s="8"/>
      <c r="S23" s="8"/>
      <c r="T23" s="8"/>
      <c r="U23" s="8"/>
      <c r="V23" s="8"/>
      <c r="W23" s="8"/>
    </row>
    <row r="24" spans="4:23" ht="20.2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4:5" ht="20.25">
      <c r="D25" s="22" t="s">
        <v>32</v>
      </c>
      <c r="E25" s="22">
        <f>CORREL(E4:E8,D4:D8)</f>
        <v>0.9717512635107377</v>
      </c>
    </row>
    <row r="28" spans="4:5" ht="23.25">
      <c r="D28" s="23" t="s">
        <v>33</v>
      </c>
      <c r="E28" s="23">
        <f>E25^2</f>
        <v>0.9443005181347152</v>
      </c>
    </row>
    <row r="37" ht="23.25">
      <c r="J37" s="21" t="s">
        <v>31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PageLayoutView="0" workbookViewId="0" topLeftCell="A6">
      <selection activeCell="D11" sqref="D11"/>
    </sheetView>
  </sheetViews>
  <sheetFormatPr defaultColWidth="9.140625" defaultRowHeight="12.75"/>
  <cols>
    <col min="2" max="2" width="18.57421875" style="0" customWidth="1"/>
  </cols>
  <sheetData>
    <row r="2" spans="4:6" ht="12.75">
      <c r="D2" t="s">
        <v>39</v>
      </c>
      <c r="F2" t="s">
        <v>40</v>
      </c>
    </row>
    <row r="4" spans="2:6" ht="12.75">
      <c r="B4" t="s">
        <v>37</v>
      </c>
      <c r="D4" s="29">
        <f>'reg dan hl method'!D8</f>
        <v>3750</v>
      </c>
      <c r="F4" s="25">
        <f>'reg dan hl method'!E8</f>
        <v>500</v>
      </c>
    </row>
    <row r="5" ht="12.75">
      <c r="D5" s="29"/>
    </row>
    <row r="6" spans="2:6" ht="12.75">
      <c r="B6" t="s">
        <v>38</v>
      </c>
      <c r="D6" s="30">
        <f>'reg dan hl method'!D4</f>
        <v>1000</v>
      </c>
      <c r="E6" s="27"/>
      <c r="F6" s="26">
        <f>'reg dan hl method'!E4</f>
        <v>100</v>
      </c>
    </row>
    <row r="7" ht="12.75">
      <c r="D7" s="29"/>
    </row>
    <row r="8" spans="2:6" ht="15">
      <c r="B8" s="28" t="s">
        <v>41</v>
      </c>
      <c r="D8" s="33">
        <f>D4-D6</f>
        <v>2750</v>
      </c>
      <c r="E8" s="34"/>
      <c r="F8" s="35">
        <f>F4-F6</f>
        <v>400</v>
      </c>
    </row>
    <row r="11" spans="2:4" ht="12.75">
      <c r="B11" s="28" t="s">
        <v>42</v>
      </c>
      <c r="D11" s="31">
        <f>D8/F8</f>
        <v>6.875</v>
      </c>
    </row>
    <row r="13" ht="18">
      <c r="B13" s="43" t="s">
        <v>49</v>
      </c>
    </row>
    <row r="15" spans="2:7" ht="12.75">
      <c r="B15" s="28" t="s">
        <v>43</v>
      </c>
      <c r="C15" t="s">
        <v>44</v>
      </c>
      <c r="D15" s="37" t="s">
        <v>48</v>
      </c>
      <c r="E15" s="37" t="s">
        <v>45</v>
      </c>
      <c r="F15" s="38">
        <f>D11</f>
        <v>6.875</v>
      </c>
      <c r="G15" s="28" t="s">
        <v>46</v>
      </c>
    </row>
    <row r="16" spans="3:7" ht="12.75">
      <c r="C16">
        <v>3750</v>
      </c>
      <c r="D16" s="37" t="s">
        <v>48</v>
      </c>
      <c r="E16" s="36" t="s">
        <v>45</v>
      </c>
      <c r="F16" s="38">
        <f>F15</f>
        <v>6.875</v>
      </c>
      <c r="G16" s="39">
        <f>F4</f>
        <v>500</v>
      </c>
    </row>
    <row r="17" spans="3:6" ht="12.75">
      <c r="C17">
        <v>3750</v>
      </c>
      <c r="D17" s="37" t="s">
        <v>48</v>
      </c>
      <c r="E17" s="36" t="s">
        <v>45</v>
      </c>
      <c r="F17" s="40">
        <f>F16*G16</f>
        <v>3437.5</v>
      </c>
    </row>
    <row r="18" spans="3:4" ht="12.75">
      <c r="C18" t="s">
        <v>47</v>
      </c>
      <c r="D18" s="41">
        <f>C17-F17</f>
        <v>312.5</v>
      </c>
    </row>
    <row r="20" ht="15.75">
      <c r="B20" s="42" t="s">
        <v>50</v>
      </c>
    </row>
    <row r="21" spans="2:7" ht="18">
      <c r="B21" s="32"/>
      <c r="C21" s="28" t="s">
        <v>51</v>
      </c>
      <c r="D21" s="40">
        <f>D18</f>
        <v>312.5</v>
      </c>
      <c r="E21" s="36" t="s">
        <v>45</v>
      </c>
      <c r="F21" s="40">
        <f>F17</f>
        <v>3437.5</v>
      </c>
      <c r="G21" s="28" t="s">
        <v>46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H15"/>
  <sheetViews>
    <sheetView zoomScale="205" zoomScaleNormal="205" zoomScalePageLayoutView="0" workbookViewId="0" topLeftCell="B1">
      <selection activeCell="B7" sqref="B7"/>
    </sheetView>
  </sheetViews>
  <sheetFormatPr defaultColWidth="9.140625" defaultRowHeight="12.75"/>
  <sheetData>
    <row r="3" spans="3:8" ht="12.75">
      <c r="C3" s="1" t="s">
        <v>0</v>
      </c>
      <c r="D3" s="1" t="s">
        <v>8</v>
      </c>
      <c r="F3" s="1" t="s">
        <v>9</v>
      </c>
      <c r="H3" s="1" t="s">
        <v>10</v>
      </c>
    </row>
    <row r="4" spans="3:8" ht="12.75">
      <c r="C4" t="s">
        <v>11</v>
      </c>
      <c r="D4" s="2">
        <v>1340</v>
      </c>
      <c r="E4" s="3"/>
      <c r="F4" s="4">
        <v>0</v>
      </c>
      <c r="G4" s="3"/>
      <c r="H4" s="5">
        <v>1688</v>
      </c>
    </row>
    <row r="5" spans="3:8" ht="12.75">
      <c r="C5" t="s">
        <v>12</v>
      </c>
      <c r="D5" s="2">
        <v>1298</v>
      </c>
      <c r="E5" s="3"/>
      <c r="F5" s="4">
        <v>0</v>
      </c>
      <c r="G5" s="3"/>
      <c r="H5" s="6">
        <v>1636</v>
      </c>
    </row>
    <row r="6" spans="3:8" ht="12.75">
      <c r="C6" t="s">
        <v>13</v>
      </c>
      <c r="D6" s="2">
        <v>1376</v>
      </c>
      <c r="E6" s="3"/>
      <c r="F6" s="4">
        <v>0</v>
      </c>
      <c r="G6" s="3"/>
      <c r="H6" s="6">
        <v>1734</v>
      </c>
    </row>
    <row r="7" spans="3:8" ht="12.75">
      <c r="C7" t="s">
        <v>4</v>
      </c>
      <c r="D7" s="2">
        <v>1405</v>
      </c>
      <c r="E7" s="3"/>
      <c r="F7" s="4">
        <v>0</v>
      </c>
      <c r="G7" s="3"/>
      <c r="H7" s="6">
        <v>1770</v>
      </c>
    </row>
    <row r="8" spans="3:8" ht="12.75">
      <c r="C8" t="s">
        <v>5</v>
      </c>
      <c r="D8" s="2">
        <v>1500</v>
      </c>
      <c r="E8" s="3"/>
      <c r="F8" s="4">
        <v>1</v>
      </c>
      <c r="G8" s="3"/>
      <c r="H8" s="6">
        <v>2390</v>
      </c>
    </row>
    <row r="9" spans="3:8" ht="12.75">
      <c r="C9" t="s">
        <v>14</v>
      </c>
      <c r="D9" s="2">
        <v>1432</v>
      </c>
      <c r="E9" s="3"/>
      <c r="F9" s="4">
        <v>1</v>
      </c>
      <c r="G9" s="3"/>
      <c r="H9" s="6">
        <v>2304</v>
      </c>
    </row>
    <row r="10" spans="3:8" ht="12.75">
      <c r="C10" t="s">
        <v>15</v>
      </c>
      <c r="D10" s="2">
        <v>1322</v>
      </c>
      <c r="E10" s="3"/>
      <c r="F10" s="4">
        <v>1</v>
      </c>
      <c r="G10" s="3"/>
      <c r="H10" s="6">
        <v>2166</v>
      </c>
    </row>
    <row r="11" spans="3:8" ht="12.75">
      <c r="C11" t="s">
        <v>16</v>
      </c>
      <c r="D11" s="2">
        <v>1416</v>
      </c>
      <c r="E11" s="3"/>
      <c r="F11" s="4">
        <v>1</v>
      </c>
      <c r="G11" s="3"/>
      <c r="H11" s="6">
        <v>2284</v>
      </c>
    </row>
    <row r="12" spans="3:8" ht="12.75">
      <c r="C12" t="s">
        <v>17</v>
      </c>
      <c r="D12" s="2">
        <v>1370</v>
      </c>
      <c r="E12" s="3"/>
      <c r="F12" s="4">
        <v>1</v>
      </c>
      <c r="G12" s="3"/>
      <c r="H12" s="6">
        <v>1730</v>
      </c>
    </row>
    <row r="13" spans="3:8" ht="12.75">
      <c r="C13" t="s">
        <v>18</v>
      </c>
      <c r="D13" s="2">
        <v>1580</v>
      </c>
      <c r="E13" s="3"/>
      <c r="F13" s="4">
        <v>0</v>
      </c>
      <c r="G13" s="3"/>
      <c r="H13" s="6">
        <v>1991</v>
      </c>
    </row>
    <row r="14" spans="3:8" ht="12.75">
      <c r="C14" t="s">
        <v>19</v>
      </c>
      <c r="D14" s="2">
        <v>1460</v>
      </c>
      <c r="E14" s="3"/>
      <c r="F14" s="4">
        <v>0</v>
      </c>
      <c r="G14" s="3"/>
      <c r="H14" s="6">
        <v>1840</v>
      </c>
    </row>
    <row r="15" spans="3:8" ht="12.75">
      <c r="C15" t="s">
        <v>20</v>
      </c>
      <c r="D15" s="2">
        <v>1455</v>
      </c>
      <c r="E15" s="3"/>
      <c r="F15" s="4">
        <v>0</v>
      </c>
      <c r="G15" s="3"/>
      <c r="H15" s="6">
        <v>1833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TravelMate 420</dc:creator>
  <cp:keywords/>
  <dc:description/>
  <cp:lastModifiedBy>Sukirno</cp:lastModifiedBy>
  <cp:lastPrinted>2014-09-29T21:43:28Z</cp:lastPrinted>
  <dcterms:created xsi:type="dcterms:W3CDTF">2007-09-24T01:02:12Z</dcterms:created>
  <dcterms:modified xsi:type="dcterms:W3CDTF">2014-09-30T03:58:39Z</dcterms:modified>
  <cp:category/>
  <cp:version/>
  <cp:contentType/>
  <cp:contentStatus/>
</cp:coreProperties>
</file>